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BRIL 2016" sheetId="1" r:id="rId1"/>
  </sheets>
  <calcPr calcId="152511"/>
</workbook>
</file>

<file path=xl/calcChain.xml><?xml version="1.0" encoding="utf-8"?>
<calcChain xmlns="http://schemas.openxmlformats.org/spreadsheetml/2006/main">
  <c r="J19" i="1" l="1"/>
  <c r="I19" i="1"/>
  <c r="H19" i="1"/>
  <c r="E19" i="1"/>
  <c r="C19" i="1"/>
  <c r="F15" i="1"/>
  <c r="G15" i="1" s="1"/>
  <c r="K15" i="1" s="1"/>
  <c r="D15" i="1"/>
  <c r="G14" i="1"/>
  <c r="K14" i="1" s="1"/>
  <c r="F14" i="1"/>
  <c r="D14" i="1"/>
  <c r="K13" i="1"/>
  <c r="G13" i="1"/>
  <c r="F13" i="1"/>
  <c r="L13" i="1" s="1"/>
  <c r="D13" i="1"/>
  <c r="D12" i="1"/>
  <c r="F12" i="1" s="1"/>
  <c r="K11" i="1"/>
  <c r="D11" i="1"/>
  <c r="D19" i="1" s="1"/>
  <c r="G12" i="1" l="1"/>
  <c r="L14" i="1"/>
  <c r="L15" i="1"/>
  <c r="F11" i="1"/>
  <c r="K12" i="1" l="1"/>
  <c r="L12" i="1" s="1"/>
  <c r="G19" i="1"/>
  <c r="K19" i="1" s="1"/>
  <c r="F19" i="1"/>
  <c r="L11" i="1"/>
  <c r="L19" i="1" l="1"/>
</calcChain>
</file>

<file path=xl/sharedStrings.xml><?xml version="1.0" encoding="utf-8"?>
<sst xmlns="http://schemas.openxmlformats.org/spreadsheetml/2006/main" count="45" uniqueCount="41">
  <si>
    <t xml:space="preserve">EMPRESA: </t>
  </si>
  <si>
    <t>PERÍODO</t>
  </si>
  <si>
    <t>N° 05</t>
  </si>
  <si>
    <t>CONSELHO REGIONAL DE ODONTOLOGIA DE SERGIPE</t>
  </si>
  <si>
    <t>C.N.P.J: 13.083.431/0001-00</t>
  </si>
  <si>
    <t>ARACAJU, 01 A 30 DE ABRIL DE 2016</t>
  </si>
  <si>
    <t>FOLHA DE PAGAMENTO</t>
  </si>
  <si>
    <t>RUA VILA CRISTINA</t>
  </si>
  <si>
    <t>589- SÃO JOSÉ</t>
  </si>
  <si>
    <t>DEPARTAMENTO</t>
  </si>
  <si>
    <t>SEÇÃO</t>
  </si>
  <si>
    <t>49015-000 - ARACAJU-SE</t>
  </si>
  <si>
    <t>GERAL</t>
  </si>
  <si>
    <t>N°</t>
  </si>
  <si>
    <t>FUNCIONÁRIO</t>
  </si>
  <si>
    <t>PAGAMENTOS</t>
  </si>
  <si>
    <t>DEDUÇÕES</t>
  </si>
  <si>
    <t>SALDO A</t>
  </si>
  <si>
    <t>SALÁRIO</t>
  </si>
  <si>
    <t>ANUÊNIO</t>
  </si>
  <si>
    <t>GRATIFICAÇÃO</t>
  </si>
  <si>
    <t>TOTAL</t>
  </si>
  <si>
    <t>INSS</t>
  </si>
  <si>
    <t xml:space="preserve">CONTRIBUIÇÃO </t>
  </si>
  <si>
    <t>IRRF</t>
  </si>
  <si>
    <t>VALE</t>
  </si>
  <si>
    <t xml:space="preserve">TOTAL DE </t>
  </si>
  <si>
    <t>RECEBER</t>
  </si>
  <si>
    <t>PLANO DE SAUDE</t>
  </si>
  <si>
    <t>TRANSPORTE</t>
  </si>
  <si>
    <t>VERA LUCIA DOS SANTOS SOARES</t>
  </si>
  <si>
    <t>LOURDES BEATRIZ FREITAS DE OLIVEIRA</t>
  </si>
  <si>
    <t>MANOEL ALVES DOS SANTOS</t>
  </si>
  <si>
    <t>BRYNER MENEZES DA SILVA</t>
  </si>
  <si>
    <t>LUARA DE MATOS SANTOS</t>
  </si>
  <si>
    <t>EMPRESTIMO CONSIGNADO</t>
  </si>
  <si>
    <t>LOUDES BEATRIZ FREITAS DE OLIVEIRA</t>
  </si>
  <si>
    <t>DIÁRIAS DE FISCALIZAÇÃO E VIAGENS</t>
  </si>
  <si>
    <t>* O funcionario Bryner Menzes da Silva recebeu  valor de R$14,79</t>
  </si>
  <si>
    <t>pelo desconto a maior de INSS no mês de março de 2016.</t>
  </si>
  <si>
    <t>Aracaju, 20 de 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</si>
</sst>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</font>
    <font>
      <sz val="7"/>
      <name val="Arial"/>
      <family val="2"/>
    </font>
    <font>
      <sz val="6"/>
      <name val="Arial"/>
      <family val="2"/>
    </font>
    <font>
      <sz val="7"/>
      <name val="Arial"/>
    </font>
    <font>
      <sz val="10"/>
      <name val="Arial"/>
    </font>
    <font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6" fillId="0" borderId="1" xfId="0" applyFont="1" applyBorder="1"/>
    <xf numFmtId="0" fontId="0" fillId="0" borderId="7" xfId="0" applyBorder="1"/>
    <xf numFmtId="0" fontId="0" fillId="0" borderId="11" xfId="0" applyBorder="1"/>
    <xf numFmtId="0" fontId="10" fillId="2" borderId="16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23" xfId="0" applyFont="1" applyBorder="1"/>
    <xf numFmtId="44" fontId="16" fillId="2" borderId="18" xfId="2" applyFont="1" applyFill="1" applyBorder="1"/>
    <xf numFmtId="164" fontId="16" fillId="0" borderId="19" xfId="2" applyNumberFormat="1" applyFont="1" applyBorder="1"/>
    <xf numFmtId="44" fontId="16" fillId="0" borderId="19" xfId="2" applyFont="1" applyBorder="1"/>
    <xf numFmtId="44" fontId="16" fillId="2" borderId="20" xfId="2" applyFont="1" applyFill="1" applyBorder="1"/>
    <xf numFmtId="44" fontId="16" fillId="0" borderId="18" xfId="2" applyFont="1" applyBorder="1"/>
    <xf numFmtId="44" fontId="16" fillId="2" borderId="12" xfId="2" applyFont="1" applyFill="1" applyBorder="1"/>
    <xf numFmtId="0" fontId="0" fillId="0" borderId="17" xfId="0" applyBorder="1" applyAlignment="1">
      <alignment horizontal="center"/>
    </xf>
    <xf numFmtId="0" fontId="14" fillId="0" borderId="33" xfId="0" applyFont="1" applyBorder="1"/>
    <xf numFmtId="44" fontId="16" fillId="2" borderId="34" xfId="2" applyFont="1" applyFill="1" applyBorder="1"/>
    <xf numFmtId="164" fontId="16" fillId="0" borderId="35" xfId="2" applyNumberFormat="1" applyFont="1" applyBorder="1"/>
    <xf numFmtId="44" fontId="16" fillId="0" borderId="35" xfId="2" applyFont="1" applyBorder="1"/>
    <xf numFmtId="44" fontId="16" fillId="2" borderId="36" xfId="2" applyFont="1" applyFill="1" applyBorder="1"/>
    <xf numFmtId="44" fontId="16" fillId="0" borderId="34" xfId="2" applyFont="1" applyBorder="1"/>
    <xf numFmtId="44" fontId="16" fillId="2" borderId="17" xfId="2" applyFont="1" applyFill="1" applyBorder="1"/>
    <xf numFmtId="44" fontId="17" fillId="2" borderId="34" xfId="2" applyFont="1" applyFill="1" applyBorder="1"/>
    <xf numFmtId="164" fontId="17" fillId="0" borderId="35" xfId="2" applyNumberFormat="1" applyFont="1" applyBorder="1"/>
    <xf numFmtId="0" fontId="15" fillId="0" borderId="17" xfId="0" applyFont="1" applyBorder="1" applyAlignment="1">
      <alignment horizontal="center"/>
    </xf>
    <xf numFmtId="44" fontId="17" fillId="0" borderId="35" xfId="2" applyFont="1" applyBorder="1"/>
    <xf numFmtId="44" fontId="17" fillId="2" borderId="36" xfId="2" applyFont="1" applyFill="1" applyBorder="1"/>
    <xf numFmtId="44" fontId="17" fillId="0" borderId="34" xfId="2" applyFont="1" applyBorder="1"/>
    <xf numFmtId="44" fontId="17" fillId="2" borderId="17" xfId="2" applyFont="1" applyFill="1" applyBorder="1"/>
    <xf numFmtId="0" fontId="0" fillId="0" borderId="37" xfId="0" applyBorder="1"/>
    <xf numFmtId="0" fontId="0" fillId="0" borderId="38" xfId="0" applyBorder="1"/>
    <xf numFmtId="0" fontId="0" fillId="2" borderId="39" xfId="0" applyFill="1" applyBorder="1"/>
    <xf numFmtId="0" fontId="0" fillId="0" borderId="40" xfId="0" applyBorder="1"/>
    <xf numFmtId="0" fontId="0" fillId="2" borderId="41" xfId="0" applyFill="1" applyBorder="1"/>
    <xf numFmtId="0" fontId="0" fillId="0" borderId="39" xfId="0" applyBorder="1"/>
    <xf numFmtId="0" fontId="0" fillId="2" borderId="37" xfId="0" applyFill="1" applyBorder="1"/>
    <xf numFmtId="0" fontId="0" fillId="0" borderId="42" xfId="0" applyBorder="1"/>
    <xf numFmtId="0" fontId="0" fillId="0" borderId="43" xfId="0" applyBorder="1"/>
    <xf numFmtId="44" fontId="16" fillId="2" borderId="44" xfId="2" applyFont="1" applyFill="1" applyBorder="1"/>
    <xf numFmtId="44" fontId="16" fillId="0" borderId="45" xfId="2" applyFont="1" applyBorder="1"/>
    <xf numFmtId="44" fontId="16" fillId="2" borderId="46" xfId="2" applyFont="1" applyFill="1" applyBorder="1"/>
    <xf numFmtId="165" fontId="16" fillId="0" borderId="44" xfId="1" applyNumberFormat="1" applyFont="1" applyBorder="1"/>
    <xf numFmtId="44" fontId="16" fillId="2" borderId="42" xfId="2" applyFont="1" applyFill="1" applyBorder="1"/>
    <xf numFmtId="0" fontId="0" fillId="0" borderId="17" xfId="0" applyBorder="1"/>
    <xf numFmtId="0" fontId="0" fillId="0" borderId="33" xfId="0" applyBorder="1"/>
    <xf numFmtId="0" fontId="0" fillId="2" borderId="34" xfId="0" applyFill="1" applyBorder="1"/>
    <xf numFmtId="0" fontId="0" fillId="0" borderId="35" xfId="0" applyBorder="1"/>
    <xf numFmtId="0" fontId="0" fillId="2" borderId="36" xfId="0" applyFill="1" applyBorder="1"/>
    <xf numFmtId="0" fontId="0" fillId="0" borderId="34" xfId="0" applyBorder="1"/>
    <xf numFmtId="0" fontId="0" fillId="2" borderId="17" xfId="0" applyFill="1" applyBorder="1"/>
    <xf numFmtId="164" fontId="0" fillId="2" borderId="17" xfId="0" applyNumberFormat="1" applyFill="1" applyBorder="1"/>
    <xf numFmtId="0" fontId="3" fillId="0" borderId="21" xfId="0" applyFont="1" applyBorder="1"/>
    <xf numFmtId="0" fontId="12" fillId="0" borderId="12" xfId="0" applyFont="1" applyBorder="1"/>
    <xf numFmtId="44" fontId="3" fillId="2" borderId="47" xfId="2" applyFont="1" applyFill="1" applyBorder="1"/>
    <xf numFmtId="0" fontId="0" fillId="0" borderId="48" xfId="0" applyBorder="1"/>
    <xf numFmtId="0" fontId="3" fillId="0" borderId="49" xfId="0" applyFont="1" applyBorder="1"/>
    <xf numFmtId="0" fontId="12" fillId="0" borderId="37" xfId="0" applyFont="1" applyBorder="1"/>
    <xf numFmtId="44" fontId="3" fillId="2" borderId="50" xfId="2" applyFont="1" applyFill="1" applyBorder="1"/>
    <xf numFmtId="0" fontId="4" fillId="0" borderId="35" xfId="0" applyFont="1" applyBorder="1"/>
    <xf numFmtId="0" fontId="3" fillId="0" borderId="51" xfId="0" applyFont="1" applyBorder="1"/>
    <xf numFmtId="44" fontId="3" fillId="2" borderId="52" xfId="2" applyFont="1" applyFill="1" applyBorder="1"/>
    <xf numFmtId="0" fontId="3" fillId="2" borderId="36" xfId="0" applyFont="1" applyFill="1" applyBorder="1"/>
    <xf numFmtId="0" fontId="3" fillId="0" borderId="42" xfId="0" applyFont="1" applyBorder="1"/>
    <xf numFmtId="0" fontId="3" fillId="0" borderId="43" xfId="0" applyFont="1" applyBorder="1"/>
    <xf numFmtId="0" fontId="3" fillId="2" borderId="42" xfId="0" applyFont="1" applyFill="1" applyBorder="1"/>
    <xf numFmtId="0" fontId="3" fillId="0" borderId="17" xfId="0" applyFont="1" applyBorder="1"/>
    <xf numFmtId="0" fontId="12" fillId="0" borderId="33" xfId="0" applyFont="1" applyBorder="1"/>
    <xf numFmtId="44" fontId="3" fillId="2" borderId="17" xfId="2" applyFont="1" applyFill="1" applyBorder="1"/>
    <xf numFmtId="0" fontId="3" fillId="0" borderId="37" xfId="0" applyFont="1" applyBorder="1"/>
    <xf numFmtId="0" fontId="12" fillId="0" borderId="38" xfId="0" applyFont="1" applyBorder="1"/>
    <xf numFmtId="44" fontId="3" fillId="2" borderId="37" xfId="2" applyFont="1" applyFill="1" applyBorder="1"/>
    <xf numFmtId="0" fontId="3" fillId="0" borderId="33" xfId="0" applyFont="1" applyBorder="1"/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R14" sqref="R14"/>
    </sheetView>
  </sheetViews>
  <sheetFormatPr defaultRowHeight="15" x14ac:dyDescent="0.25"/>
  <cols>
    <col min="1" max="1" width="3.42578125" customWidth="1"/>
    <col min="2" max="2" width="27.5703125" customWidth="1"/>
    <col min="3" max="3" width="11.5703125" customWidth="1"/>
    <col min="4" max="4" width="10.42578125" customWidth="1"/>
    <col min="5" max="5" width="11.5703125" customWidth="1"/>
    <col min="6" max="6" width="11.7109375" customWidth="1"/>
    <col min="7" max="7" width="9.5703125" customWidth="1"/>
    <col min="8" max="8" width="10.7109375" customWidth="1"/>
    <col min="9" max="9" width="8.85546875" customWidth="1"/>
    <col min="10" max="10" width="9.5703125" customWidth="1"/>
    <col min="11" max="11" width="11.140625" customWidth="1"/>
    <col min="12" max="12" width="12.7109375" customWidth="1"/>
  </cols>
  <sheetData>
    <row r="1" spans="1:12" x14ac:dyDescent="0.25">
      <c r="A1" s="1"/>
      <c r="B1" s="1"/>
      <c r="C1" s="121" t="s">
        <v>0</v>
      </c>
      <c r="D1" s="122"/>
      <c r="E1" s="122"/>
      <c r="F1" s="122"/>
      <c r="G1" s="123"/>
      <c r="H1" s="2" t="s">
        <v>1</v>
      </c>
      <c r="I1" s="3"/>
      <c r="J1" s="3"/>
      <c r="K1" s="4"/>
      <c r="L1" s="124" t="s">
        <v>2</v>
      </c>
    </row>
    <row r="2" spans="1:12" x14ac:dyDescent="0.25">
      <c r="A2" s="1"/>
      <c r="B2" s="1"/>
      <c r="C2" s="126" t="s">
        <v>3</v>
      </c>
      <c r="D2" s="127"/>
      <c r="E2" s="127"/>
      <c r="F2" s="127"/>
      <c r="G2" s="128"/>
      <c r="H2" s="5"/>
      <c r="I2" s="6"/>
      <c r="J2" s="6"/>
      <c r="K2" s="7"/>
      <c r="L2" s="125"/>
    </row>
    <row r="3" spans="1:12" x14ac:dyDescent="0.25">
      <c r="A3" s="1"/>
      <c r="B3" s="1"/>
      <c r="C3" s="126" t="s">
        <v>4</v>
      </c>
      <c r="D3" s="127"/>
      <c r="E3" s="127"/>
      <c r="F3" s="127"/>
      <c r="G3" s="128"/>
      <c r="H3" s="5" t="s">
        <v>5</v>
      </c>
      <c r="I3" s="6"/>
      <c r="J3" s="6"/>
      <c r="K3" s="7"/>
      <c r="L3" s="129">
        <v>42461</v>
      </c>
    </row>
    <row r="4" spans="1:12" ht="15.75" thickBot="1" x14ac:dyDescent="0.3">
      <c r="A4" s="131" t="s">
        <v>6</v>
      </c>
      <c r="B4" s="132"/>
      <c r="C4" s="126" t="s">
        <v>7</v>
      </c>
      <c r="D4" s="127"/>
      <c r="E4" s="127"/>
      <c r="F4" s="127"/>
      <c r="G4" s="128"/>
      <c r="H4" s="8"/>
      <c r="I4" s="9"/>
      <c r="J4" s="9"/>
      <c r="K4" s="10"/>
      <c r="L4" s="130"/>
    </row>
    <row r="5" spans="1:12" x14ac:dyDescent="0.25">
      <c r="A5" s="131"/>
      <c r="B5" s="132"/>
      <c r="C5" s="126" t="s">
        <v>8</v>
      </c>
      <c r="D5" s="127"/>
      <c r="E5" s="127"/>
      <c r="F5" s="127"/>
      <c r="G5" s="128"/>
      <c r="H5" s="133" t="s">
        <v>9</v>
      </c>
      <c r="I5" s="134"/>
      <c r="J5" s="11" t="s">
        <v>10</v>
      </c>
      <c r="K5" s="4"/>
      <c r="L5" s="12"/>
    </row>
    <row r="6" spans="1:12" ht="15.75" thickBot="1" x14ac:dyDescent="0.3">
      <c r="A6" s="1"/>
      <c r="B6" s="1"/>
      <c r="C6" s="98" t="s">
        <v>11</v>
      </c>
      <c r="D6" s="99"/>
      <c r="E6" s="99"/>
      <c r="F6" s="99"/>
      <c r="G6" s="100"/>
      <c r="H6" s="101" t="s">
        <v>12</v>
      </c>
      <c r="I6" s="102"/>
      <c r="J6" s="8"/>
      <c r="K6" s="10"/>
      <c r="L6" s="13"/>
    </row>
    <row r="7" spans="1:12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thickBot="1" x14ac:dyDescent="0.3">
      <c r="A8" s="103" t="s">
        <v>13</v>
      </c>
      <c r="B8" s="106" t="s">
        <v>14</v>
      </c>
      <c r="C8" s="108" t="s">
        <v>15</v>
      </c>
      <c r="D8" s="109"/>
      <c r="E8" s="109"/>
      <c r="F8" s="110"/>
      <c r="G8" s="111" t="s">
        <v>16</v>
      </c>
      <c r="H8" s="112"/>
      <c r="I8" s="112"/>
      <c r="J8" s="112"/>
      <c r="K8" s="112"/>
      <c r="L8" s="14" t="s">
        <v>17</v>
      </c>
    </row>
    <row r="9" spans="1:12" x14ac:dyDescent="0.25">
      <c r="A9" s="104"/>
      <c r="B9" s="107"/>
      <c r="C9" s="113" t="s">
        <v>18</v>
      </c>
      <c r="D9" s="115" t="s">
        <v>19</v>
      </c>
      <c r="E9" s="117" t="s">
        <v>20</v>
      </c>
      <c r="F9" s="119" t="s">
        <v>21</v>
      </c>
      <c r="G9" s="88" t="s">
        <v>22</v>
      </c>
      <c r="H9" s="15" t="s">
        <v>23</v>
      </c>
      <c r="I9" s="90" t="s">
        <v>24</v>
      </c>
      <c r="J9" s="15" t="s">
        <v>25</v>
      </c>
      <c r="K9" s="16" t="s">
        <v>26</v>
      </c>
      <c r="L9" s="17" t="s">
        <v>27</v>
      </c>
    </row>
    <row r="10" spans="1:12" ht="15.75" thickBot="1" x14ac:dyDescent="0.3">
      <c r="A10" s="105"/>
      <c r="B10" s="107"/>
      <c r="C10" s="114"/>
      <c r="D10" s="116"/>
      <c r="E10" s="118"/>
      <c r="F10" s="120"/>
      <c r="G10" s="89"/>
      <c r="H10" s="18" t="s">
        <v>28</v>
      </c>
      <c r="I10" s="91"/>
      <c r="J10" s="19" t="s">
        <v>29</v>
      </c>
      <c r="K10" s="20" t="s">
        <v>16</v>
      </c>
      <c r="L10" s="21"/>
    </row>
    <row r="11" spans="1:12" x14ac:dyDescent="0.25">
      <c r="A11" s="22">
        <v>1</v>
      </c>
      <c r="B11" s="23" t="s">
        <v>30</v>
      </c>
      <c r="C11" s="24">
        <v>4206.42</v>
      </c>
      <c r="D11" s="25">
        <f>C11*38%</f>
        <v>1598.4396000000002</v>
      </c>
      <c r="E11" s="26">
        <v>0</v>
      </c>
      <c r="F11" s="27">
        <f>SUM(C11:E11)</f>
        <v>5804.8595999999998</v>
      </c>
      <c r="G11" s="28">
        <v>570.88</v>
      </c>
      <c r="H11" s="26">
        <v>378.02</v>
      </c>
      <c r="I11" s="26">
        <v>569.99</v>
      </c>
      <c r="J11" s="26"/>
      <c r="K11" s="27">
        <f>SUM(G11:J11)</f>
        <v>1518.8899999999999</v>
      </c>
      <c r="L11" s="29">
        <f>F11-K11</f>
        <v>4285.9696000000004</v>
      </c>
    </row>
    <row r="12" spans="1:12" x14ac:dyDescent="0.25">
      <c r="A12" s="30">
        <v>2</v>
      </c>
      <c r="B12" s="31" t="s">
        <v>31</v>
      </c>
      <c r="C12" s="32">
        <v>2906</v>
      </c>
      <c r="D12" s="33">
        <f>C12*30%</f>
        <v>871.8</v>
      </c>
      <c r="E12" s="34">
        <v>582.70000000000005</v>
      </c>
      <c r="F12" s="35">
        <f>SUM(C12:E12)</f>
        <v>4360.5</v>
      </c>
      <c r="G12" s="36">
        <f>F12*11%</f>
        <v>479.65500000000003</v>
      </c>
      <c r="H12" s="34">
        <v>80.709999999999994</v>
      </c>
      <c r="I12" s="34">
        <v>198.89</v>
      </c>
      <c r="J12" s="34"/>
      <c r="K12" s="35">
        <f>SUM(G12:J12)</f>
        <v>759.255</v>
      </c>
      <c r="L12" s="37">
        <f>F12-K12-C25</f>
        <v>2888.585</v>
      </c>
    </row>
    <row r="13" spans="1:12" x14ac:dyDescent="0.25">
      <c r="A13" s="30">
        <v>3</v>
      </c>
      <c r="B13" s="31" t="s">
        <v>32</v>
      </c>
      <c r="C13" s="32">
        <v>1392.33</v>
      </c>
      <c r="D13" s="33">
        <f>C13*19%</f>
        <v>264.54269999999997</v>
      </c>
      <c r="E13" s="34"/>
      <c r="F13" s="35">
        <f>SUM(C13:E13)</f>
        <v>1656.8726999999999</v>
      </c>
      <c r="G13" s="36">
        <f>F13*9%</f>
        <v>149.11854299999999</v>
      </c>
      <c r="H13" s="34">
        <v>52.84</v>
      </c>
      <c r="I13" s="34">
        <v>0</v>
      </c>
      <c r="J13" s="34"/>
      <c r="K13" s="35">
        <f>SUM(G13:J13)</f>
        <v>201.95854299999999</v>
      </c>
      <c r="L13" s="37">
        <f>F13-K13</f>
        <v>1454.9141569999999</v>
      </c>
    </row>
    <row r="14" spans="1:12" x14ac:dyDescent="0.25">
      <c r="A14" s="30">
        <v>5</v>
      </c>
      <c r="B14" s="31" t="s">
        <v>33</v>
      </c>
      <c r="C14" s="38">
        <v>1350.4</v>
      </c>
      <c r="D14" s="39">
        <f>C14*5%</f>
        <v>67.52000000000001</v>
      </c>
      <c r="E14" s="34">
        <v>60.9</v>
      </c>
      <c r="F14" s="35">
        <f>C14+D14+E14</f>
        <v>1478.8200000000002</v>
      </c>
      <c r="G14" s="36">
        <f>F14*8%</f>
        <v>118.30560000000001</v>
      </c>
      <c r="H14" s="34">
        <v>32.51</v>
      </c>
      <c r="I14" s="34">
        <v>0</v>
      </c>
      <c r="J14" s="34">
        <v>85.08</v>
      </c>
      <c r="K14" s="35">
        <f>G14+H14+I14+J14</f>
        <v>235.8956</v>
      </c>
      <c r="L14" s="37">
        <f>F14-K14-C24+C29+14.79</f>
        <v>1134.4044000000001</v>
      </c>
    </row>
    <row r="15" spans="1:12" x14ac:dyDescent="0.25">
      <c r="A15" s="40">
        <v>6</v>
      </c>
      <c r="B15" s="31" t="s">
        <v>34</v>
      </c>
      <c r="C15" s="38">
        <v>1885.61</v>
      </c>
      <c r="D15" s="39">
        <f>C15*4%</f>
        <v>75.424399999999991</v>
      </c>
      <c r="E15" s="41"/>
      <c r="F15" s="42">
        <f>C15+D15+E15</f>
        <v>1961.0344</v>
      </c>
      <c r="G15" s="43">
        <f>F15*9%</f>
        <v>176.49309599999998</v>
      </c>
      <c r="H15" s="34">
        <v>32.51</v>
      </c>
      <c r="I15" s="41"/>
      <c r="J15" s="41"/>
      <c r="K15" s="42">
        <f>G15+H15+I15+J15</f>
        <v>209.00309599999997</v>
      </c>
      <c r="L15" s="44">
        <f>F15-K15+C30</f>
        <v>2277.0313040000001</v>
      </c>
    </row>
    <row r="16" spans="1:12" x14ac:dyDescent="0.25">
      <c r="A16" s="40"/>
      <c r="B16" s="31"/>
      <c r="C16" s="38"/>
      <c r="D16" s="39"/>
      <c r="E16" s="41"/>
      <c r="F16" s="42"/>
      <c r="G16" s="43"/>
      <c r="H16" s="34"/>
      <c r="I16" s="41"/>
      <c r="J16" s="41"/>
      <c r="K16" s="42"/>
      <c r="L16" s="44"/>
    </row>
    <row r="17" spans="1:12" x14ac:dyDescent="0.25">
      <c r="A17" s="40"/>
      <c r="B17" s="31"/>
      <c r="C17" s="38"/>
      <c r="D17" s="39"/>
      <c r="E17" s="41"/>
      <c r="F17" s="42"/>
      <c r="G17" s="43"/>
      <c r="H17" s="34"/>
      <c r="I17" s="41"/>
      <c r="J17" s="41"/>
      <c r="K17" s="42"/>
      <c r="L17" s="44"/>
    </row>
    <row r="18" spans="1:12" ht="15.75" thickBot="1" x14ac:dyDescent="0.3">
      <c r="A18" s="45"/>
      <c r="B18" s="46"/>
      <c r="C18" s="47"/>
      <c r="D18" s="48"/>
      <c r="E18" s="48"/>
      <c r="F18" s="49"/>
      <c r="G18" s="50"/>
      <c r="H18" s="48"/>
      <c r="I18" s="48"/>
      <c r="J18" s="48"/>
      <c r="K18" s="49"/>
      <c r="L18" s="51"/>
    </row>
    <row r="19" spans="1:12" x14ac:dyDescent="0.25">
      <c r="A19" s="52"/>
      <c r="B19" s="53"/>
      <c r="C19" s="54">
        <f t="shared" ref="C19:J19" si="0">SUM(C11:C17)</f>
        <v>11740.76</v>
      </c>
      <c r="D19" s="55">
        <f t="shared" si="0"/>
        <v>2877.7266999999997</v>
      </c>
      <c r="E19" s="55">
        <f t="shared" si="0"/>
        <v>643.6</v>
      </c>
      <c r="F19" s="56">
        <f t="shared" si="0"/>
        <v>15262.0867</v>
      </c>
      <c r="G19" s="57">
        <f t="shared" si="0"/>
        <v>1494.452239</v>
      </c>
      <c r="H19" s="55">
        <f t="shared" si="0"/>
        <v>576.58999999999992</v>
      </c>
      <c r="I19" s="55">
        <f t="shared" si="0"/>
        <v>768.88</v>
      </c>
      <c r="J19" s="55">
        <f t="shared" si="0"/>
        <v>85.08</v>
      </c>
      <c r="K19" s="56">
        <f>G19+H19+I19+J19</f>
        <v>2925.0022389999999</v>
      </c>
      <c r="L19" s="58">
        <f>SUM(L11:L17)</f>
        <v>12040.904461</v>
      </c>
    </row>
    <row r="20" spans="1:12" x14ac:dyDescent="0.25">
      <c r="A20" s="59"/>
      <c r="B20" s="60"/>
      <c r="C20" s="61"/>
      <c r="D20" s="62"/>
      <c r="E20" s="62"/>
      <c r="F20" s="63"/>
      <c r="G20" s="64"/>
      <c r="H20" s="62"/>
      <c r="I20" s="62"/>
      <c r="J20" s="62"/>
      <c r="K20" s="63"/>
      <c r="L20" s="65"/>
    </row>
    <row r="21" spans="1:12" x14ac:dyDescent="0.25">
      <c r="A21" s="59"/>
      <c r="B21" s="60"/>
      <c r="C21" s="61"/>
      <c r="D21" s="62"/>
      <c r="E21" s="62"/>
      <c r="F21" s="63"/>
      <c r="G21" s="64"/>
      <c r="H21" s="62"/>
      <c r="I21" s="62"/>
      <c r="J21" s="62"/>
      <c r="K21" s="63"/>
      <c r="L21" s="66"/>
    </row>
    <row r="22" spans="1:12" ht="15.75" thickBot="1" x14ac:dyDescent="0.3">
      <c r="A22" s="59"/>
      <c r="B22" s="60"/>
      <c r="C22" s="61"/>
      <c r="D22" s="62"/>
      <c r="E22" s="62"/>
      <c r="F22" s="63"/>
      <c r="G22" s="64"/>
      <c r="H22" s="62"/>
      <c r="I22" s="62"/>
      <c r="J22" s="62"/>
      <c r="K22" s="63"/>
      <c r="L22" s="65"/>
    </row>
    <row r="23" spans="1:12" ht="15.75" thickBot="1" x14ac:dyDescent="0.3">
      <c r="A23" s="92" t="s">
        <v>35</v>
      </c>
      <c r="B23" s="93"/>
      <c r="C23" s="94"/>
      <c r="D23" s="62"/>
      <c r="E23" s="62"/>
      <c r="F23" s="63"/>
      <c r="G23" s="64"/>
      <c r="H23" s="62"/>
      <c r="I23" s="62"/>
      <c r="J23" s="62"/>
      <c r="K23" s="63"/>
      <c r="L23" s="65"/>
    </row>
    <row r="24" spans="1:12" x14ac:dyDescent="0.25">
      <c r="A24" s="67">
        <v>1</v>
      </c>
      <c r="B24" s="68" t="s">
        <v>33</v>
      </c>
      <c r="C24" s="69">
        <v>228.31</v>
      </c>
      <c r="D24" s="70"/>
      <c r="E24" s="62"/>
      <c r="F24" s="63"/>
      <c r="G24" s="64"/>
      <c r="H24" s="62"/>
      <c r="I24" s="62"/>
      <c r="J24" s="62"/>
      <c r="K24" s="63"/>
      <c r="L24" s="65"/>
    </row>
    <row r="25" spans="1:12" ht="15.75" thickBot="1" x14ac:dyDescent="0.3">
      <c r="A25" s="71">
        <v>2</v>
      </c>
      <c r="B25" s="72" t="s">
        <v>36</v>
      </c>
      <c r="C25" s="73">
        <v>712.66</v>
      </c>
      <c r="D25" s="70"/>
      <c r="E25" s="62"/>
      <c r="F25" s="63"/>
      <c r="G25" s="64"/>
      <c r="H25" s="62"/>
      <c r="I25" s="62"/>
      <c r="J25" s="74"/>
      <c r="K25" s="63"/>
      <c r="L25" s="65"/>
    </row>
    <row r="26" spans="1:12" ht="15.75" thickBot="1" x14ac:dyDescent="0.3">
      <c r="A26" s="75">
        <v>3</v>
      </c>
      <c r="B26" s="72"/>
      <c r="C26" s="76"/>
      <c r="D26" s="70"/>
      <c r="E26" s="62"/>
      <c r="F26" s="77" t="s">
        <v>40</v>
      </c>
      <c r="G26" s="64"/>
      <c r="H26" s="62"/>
      <c r="I26" s="62"/>
      <c r="J26" s="62"/>
      <c r="K26" s="63"/>
      <c r="L26" s="65"/>
    </row>
    <row r="27" spans="1:12" ht="15.75" thickBot="1" x14ac:dyDescent="0.3">
      <c r="A27" s="95" t="s">
        <v>37</v>
      </c>
      <c r="B27" s="96"/>
      <c r="C27" s="97"/>
      <c r="D27" s="62"/>
      <c r="E27" s="62"/>
      <c r="F27" s="63"/>
      <c r="G27" s="64"/>
      <c r="H27" s="62"/>
      <c r="I27" s="62"/>
      <c r="J27" s="62"/>
      <c r="K27" s="63"/>
      <c r="L27" s="65"/>
    </row>
    <row r="28" spans="1:12" x14ac:dyDescent="0.25">
      <c r="A28" s="78"/>
      <c r="B28" s="79"/>
      <c r="C28" s="80"/>
      <c r="D28" s="62"/>
      <c r="E28" s="62"/>
      <c r="F28" s="63"/>
      <c r="G28" s="64"/>
      <c r="H28" s="62"/>
      <c r="I28" s="62"/>
      <c r="J28" s="62"/>
      <c r="K28" s="63"/>
      <c r="L28" s="65"/>
    </row>
    <row r="29" spans="1:12" x14ac:dyDescent="0.25">
      <c r="A29" s="81">
        <v>1</v>
      </c>
      <c r="B29" s="82" t="s">
        <v>33</v>
      </c>
      <c r="C29" s="83">
        <v>105</v>
      </c>
      <c r="D29" s="62"/>
      <c r="E29" s="62"/>
      <c r="F29" s="63"/>
      <c r="G29" s="64"/>
      <c r="H29" s="62"/>
      <c r="I29" s="62"/>
      <c r="J29" s="62"/>
      <c r="K29" s="63"/>
      <c r="L29" s="65"/>
    </row>
    <row r="30" spans="1:12" ht="15.75" thickBot="1" x14ac:dyDescent="0.3">
      <c r="A30" s="84">
        <v>2</v>
      </c>
      <c r="B30" s="85" t="s">
        <v>34</v>
      </c>
      <c r="C30" s="86">
        <v>525</v>
      </c>
      <c r="D30" s="62"/>
      <c r="E30" s="62"/>
      <c r="F30" s="63"/>
      <c r="G30" s="64"/>
      <c r="H30" s="62"/>
      <c r="I30" s="62"/>
      <c r="J30" s="62"/>
      <c r="K30" s="63"/>
      <c r="L30" s="65"/>
    </row>
    <row r="31" spans="1:12" x14ac:dyDescent="0.25">
      <c r="A31" s="59"/>
      <c r="B31" s="60"/>
      <c r="C31" s="61"/>
      <c r="D31" s="62"/>
      <c r="E31" s="62"/>
      <c r="F31" s="63"/>
      <c r="G31" s="64"/>
      <c r="H31" s="62"/>
      <c r="I31" s="62"/>
      <c r="J31" s="62"/>
      <c r="K31" s="63"/>
      <c r="L31" s="65"/>
    </row>
    <row r="32" spans="1:12" x14ac:dyDescent="0.25">
      <c r="A32" s="59"/>
      <c r="B32" s="87" t="s">
        <v>38</v>
      </c>
      <c r="C32" s="61"/>
      <c r="D32" s="62"/>
      <c r="E32" s="62"/>
      <c r="F32" s="63"/>
      <c r="G32" s="64"/>
      <c r="H32" s="62"/>
      <c r="I32" s="62"/>
      <c r="J32" s="62"/>
      <c r="K32" s="63"/>
      <c r="L32" s="65"/>
    </row>
    <row r="33" spans="1:12" x14ac:dyDescent="0.25">
      <c r="A33" s="59"/>
      <c r="B33" s="60" t="s">
        <v>39</v>
      </c>
      <c r="C33" s="61"/>
      <c r="D33" s="62"/>
      <c r="E33" s="62"/>
      <c r="F33" s="63"/>
      <c r="G33" s="64"/>
      <c r="H33" s="62"/>
      <c r="I33" s="62"/>
      <c r="J33" s="62"/>
      <c r="K33" s="63"/>
      <c r="L33" s="65"/>
    </row>
    <row r="34" spans="1:12" x14ac:dyDescent="0.25">
      <c r="A34" s="59"/>
      <c r="B34" s="60"/>
      <c r="C34" s="61"/>
      <c r="D34" s="62"/>
      <c r="E34" s="62"/>
      <c r="F34" s="63"/>
      <c r="G34" s="64"/>
      <c r="H34" s="62"/>
      <c r="I34" s="62"/>
      <c r="J34" s="62"/>
      <c r="K34" s="63"/>
      <c r="L34" s="65"/>
    </row>
    <row r="35" spans="1:12" x14ac:dyDescent="0.25">
      <c r="A35" s="59"/>
      <c r="B35" s="60"/>
      <c r="C35" s="61"/>
      <c r="D35" s="62"/>
      <c r="E35" s="62"/>
      <c r="F35" s="63"/>
      <c r="G35" s="64"/>
      <c r="H35" s="62"/>
      <c r="I35" s="62"/>
      <c r="J35" s="62"/>
      <c r="K35" s="63"/>
      <c r="L35" s="65"/>
    </row>
    <row r="36" spans="1:12" x14ac:dyDescent="0.25">
      <c r="A36" s="59"/>
      <c r="B36" s="60"/>
      <c r="C36" s="61"/>
      <c r="D36" s="62"/>
      <c r="E36" s="62"/>
      <c r="F36" s="63"/>
      <c r="G36" s="64"/>
      <c r="H36" s="62"/>
      <c r="I36" s="62"/>
      <c r="J36" s="62"/>
      <c r="K36" s="63"/>
      <c r="L36" s="65"/>
    </row>
    <row r="37" spans="1:12" x14ac:dyDescent="0.25">
      <c r="A37" s="59"/>
      <c r="B37" s="60"/>
      <c r="C37" s="61"/>
      <c r="D37" s="62"/>
      <c r="E37" s="62"/>
      <c r="F37" s="63"/>
      <c r="G37" s="64"/>
      <c r="H37" s="62"/>
      <c r="I37" s="62"/>
      <c r="J37" s="62"/>
      <c r="K37" s="63"/>
      <c r="L37" s="65"/>
    </row>
    <row r="38" spans="1:12" ht="15.75" thickBot="1" x14ac:dyDescent="0.3">
      <c r="A38" s="45"/>
      <c r="B38" s="60"/>
      <c r="C38" s="61"/>
      <c r="D38" s="62"/>
      <c r="E38" s="62"/>
      <c r="F38" s="63"/>
      <c r="G38" s="64"/>
      <c r="H38" s="62"/>
      <c r="I38" s="62"/>
      <c r="J38" s="62"/>
      <c r="K38" s="63"/>
      <c r="L38" s="65"/>
    </row>
    <row r="39" spans="1:12" ht="15.75" thickBot="1" x14ac:dyDescent="0.3">
      <c r="A39" s="13"/>
      <c r="B39" s="46"/>
      <c r="C39" s="47"/>
      <c r="D39" s="48"/>
      <c r="E39" s="48"/>
      <c r="F39" s="49"/>
      <c r="G39" s="50"/>
      <c r="H39" s="48"/>
      <c r="I39" s="48"/>
      <c r="J39" s="48"/>
      <c r="K39" s="49"/>
      <c r="L39" s="51"/>
    </row>
  </sheetData>
  <mergeCells count="23">
    <mergeCell ref="A4:B5"/>
    <mergeCell ref="C4:G4"/>
    <mergeCell ref="C5:G5"/>
    <mergeCell ref="H5:I5"/>
    <mergeCell ref="C1:G1"/>
    <mergeCell ref="L1:L2"/>
    <mergeCell ref="C2:G2"/>
    <mergeCell ref="C3:G3"/>
    <mergeCell ref="L3:L4"/>
    <mergeCell ref="G9:G10"/>
    <mergeCell ref="I9:I10"/>
    <mergeCell ref="A23:C23"/>
    <mergeCell ref="A27:C27"/>
    <mergeCell ref="C6:G6"/>
    <mergeCell ref="H6:I6"/>
    <mergeCell ref="A8:A10"/>
    <mergeCell ref="B8:B10"/>
    <mergeCell ref="C8:F8"/>
    <mergeCell ref="G8:K8"/>
    <mergeCell ref="C9:C10"/>
    <mergeCell ref="D9:D10"/>
    <mergeCell ref="E9:E10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2017-09-26T16:48:02Z</dcterms:modified>
</cp:coreProperties>
</file>