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ZA01\Documents\Gladson\Panilhas para portal\Folha de Pgto\Excel\"/>
    </mc:Choice>
  </mc:AlternateContent>
  <bookViews>
    <workbookView xWindow="0" yWindow="0" windowWidth="28800" windowHeight="11835"/>
  </bookViews>
  <sheets>
    <sheet name="MAIO 2017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E20" i="1"/>
  <c r="C20" i="1"/>
  <c r="F19" i="1"/>
  <c r="G19" i="1" s="1"/>
  <c r="K19" i="1" s="1"/>
  <c r="L19" i="1" s="1"/>
  <c r="F18" i="1"/>
  <c r="G18" i="1" s="1"/>
  <c r="K18" i="1" s="1"/>
  <c r="L18" i="1" s="1"/>
  <c r="F17" i="1"/>
  <c r="G17" i="1" s="1"/>
  <c r="K17" i="1" s="1"/>
  <c r="L17" i="1" s="1"/>
  <c r="F16" i="1"/>
  <c r="G16" i="1" s="1"/>
  <c r="K16" i="1" s="1"/>
  <c r="L16" i="1" s="1"/>
  <c r="D15" i="1"/>
  <c r="J15" i="1" s="1"/>
  <c r="J14" i="1"/>
  <c r="D14" i="1"/>
  <c r="F14" i="1" s="1"/>
  <c r="D13" i="1"/>
  <c r="J13" i="1" s="1"/>
  <c r="J12" i="1"/>
  <c r="G12" i="1"/>
  <c r="F12" i="1"/>
  <c r="J11" i="1"/>
  <c r="K11" i="1" s="1"/>
  <c r="D11" i="1"/>
  <c r="D20" i="1" s="1"/>
  <c r="L14" i="1" l="1"/>
  <c r="G14" i="1"/>
  <c r="K14" i="1" s="1"/>
  <c r="F15" i="1"/>
  <c r="J20" i="1"/>
  <c r="K12" i="1"/>
  <c r="F13" i="1"/>
  <c r="F11" i="1"/>
  <c r="L12" i="1" l="1"/>
  <c r="F20" i="1"/>
  <c r="L11" i="1"/>
  <c r="G15" i="1"/>
  <c r="K15" i="1" s="1"/>
  <c r="L15" i="1" s="1"/>
  <c r="G13" i="1"/>
  <c r="K13" i="1" l="1"/>
  <c r="G20" i="1"/>
  <c r="K20" i="1" l="1"/>
  <c r="L13" i="1"/>
  <c r="L20" i="1" s="1"/>
</calcChain>
</file>

<file path=xl/sharedStrings.xml><?xml version="1.0" encoding="utf-8"?>
<sst xmlns="http://schemas.openxmlformats.org/spreadsheetml/2006/main" count="48" uniqueCount="45">
  <si>
    <t xml:space="preserve">EMPRESA: </t>
  </si>
  <si>
    <t>PERÍODO</t>
  </si>
  <si>
    <t>CONSELHO REGIONAL DE ODONTOLOGIA DE SERGIPE</t>
  </si>
  <si>
    <t>C.N.P.J: 13.083.431/0001-00</t>
  </si>
  <si>
    <t>FOLHA DE PAGAMENTO</t>
  </si>
  <si>
    <t>RUA VILA CRISTINA</t>
  </si>
  <si>
    <t>589- SÃO JOSÉ</t>
  </si>
  <si>
    <t>DEPARTAMENTO</t>
  </si>
  <si>
    <t>SEÇÃO</t>
  </si>
  <si>
    <t>49015-000 - ARACAJU-SE</t>
  </si>
  <si>
    <t>GERAL</t>
  </si>
  <si>
    <t>N°</t>
  </si>
  <si>
    <t>FUNCIONÁRIO</t>
  </si>
  <si>
    <t>PAGAMENTOS</t>
  </si>
  <si>
    <t>DEDUÇÕES</t>
  </si>
  <si>
    <t>SALDO A</t>
  </si>
  <si>
    <t>SALÁRIO</t>
  </si>
  <si>
    <t>ANUÊNIO</t>
  </si>
  <si>
    <t>GRATIFICAÇÃO</t>
  </si>
  <si>
    <t>TOTAL</t>
  </si>
  <si>
    <t>INSS</t>
  </si>
  <si>
    <t xml:space="preserve">CONTRIBUIÇÃO </t>
  </si>
  <si>
    <t>IRRF</t>
  </si>
  <si>
    <t xml:space="preserve">TOTAL DE </t>
  </si>
  <si>
    <t>RECEBER</t>
  </si>
  <si>
    <t>PLANO DE SAUDE</t>
  </si>
  <si>
    <t>VERA LUCIA DOS SANTOS SOARES</t>
  </si>
  <si>
    <t>LOURDES BEATRIZ FREITAS DE OLIVEIRA</t>
  </si>
  <si>
    <t>MANOEL ALVES DOS SANTOS</t>
  </si>
  <si>
    <t>BRYNER MENEZES DA SILVA</t>
  </si>
  <si>
    <t>LUARA DE MATOS SANTOS</t>
  </si>
  <si>
    <t>EMPRESTIMO CONSIGNADO</t>
  </si>
  <si>
    <t>LOUDES BEATRIZ FREITAS DE OLIVEIRA</t>
  </si>
  <si>
    <t>DIÁRIAS E VIAGENS</t>
  </si>
  <si>
    <t>AJUDA DE CUSTO NAS FISCALIZAÇÕES</t>
  </si>
  <si>
    <t>CYBELLE CARLA DA SILVA</t>
  </si>
  <si>
    <t>JOSÉ GENALDO FERREIRA SOUZA JUNIOR</t>
  </si>
  <si>
    <t>RENNE TELES MENDEZ</t>
  </si>
  <si>
    <t>GLADSON SILVA GUIMARÃES</t>
  </si>
  <si>
    <t>N° 06</t>
  </si>
  <si>
    <t>ARACAJU, 01 A 31 DE MAIO DE 2017</t>
  </si>
  <si>
    <t>CONTRIBUIÇÃO</t>
  </si>
  <si>
    <t>SINDICAL</t>
  </si>
  <si>
    <t>OBS: Funcionário 05 terá o desconto de R$ 86,34 referente a vale transporte.</t>
  </si>
  <si>
    <t>Aracaju, 19 de MAIO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</si>
</sst>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5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5" fillId="0" borderId="7" xfId="0" applyFont="1" applyBorder="1" applyAlignment="1">
      <alignment horizontal="left"/>
    </xf>
    <xf numFmtId="17" fontId="5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9" xfId="0" applyFont="1" applyBorder="1"/>
    <xf numFmtId="0" fontId="3" fillId="0" borderId="10" xfId="0" applyFont="1" applyBorder="1"/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" xfId="0" applyFont="1" applyBorder="1"/>
    <xf numFmtId="0" fontId="0" fillId="0" borderId="7" xfId="0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3" fillId="0" borderId="8" xfId="0" applyFont="1" applyBorder="1"/>
    <xf numFmtId="0" fontId="0" fillId="0" borderId="11" xfId="0" applyBorder="1"/>
    <xf numFmtId="0" fontId="2" fillId="0" borderId="6" xfId="0" applyFont="1" applyBorder="1"/>
    <xf numFmtId="0" fontId="8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0" xfId="0" applyFont="1" applyBorder="1"/>
    <xf numFmtId="0" fontId="6" fillId="2" borderId="1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44" fontId="14" fillId="2" borderId="18" xfId="1" applyFont="1" applyFill="1" applyBorder="1"/>
    <xf numFmtId="164" fontId="14" fillId="0" borderId="19" xfId="1" applyNumberFormat="1" applyFont="1" applyBorder="1"/>
    <xf numFmtId="44" fontId="14" fillId="0" borderId="19" xfId="1" applyFont="1" applyBorder="1"/>
    <xf numFmtId="44" fontId="14" fillId="2" borderId="20" xfId="1" applyFont="1" applyFill="1" applyBorder="1"/>
    <xf numFmtId="44" fontId="14" fillId="0" borderId="18" xfId="1" applyFont="1" applyBorder="1"/>
    <xf numFmtId="44" fontId="14" fillId="2" borderId="12" xfId="1" applyFont="1" applyFill="1" applyBorder="1"/>
    <xf numFmtId="0" fontId="0" fillId="0" borderId="17" xfId="0" applyBorder="1" applyAlignment="1">
      <alignment horizontal="center"/>
    </xf>
    <xf numFmtId="0" fontId="11" fillId="0" borderId="33" xfId="0" applyFont="1" applyBorder="1"/>
    <xf numFmtId="44" fontId="14" fillId="2" borderId="34" xfId="1" applyFont="1" applyFill="1" applyBorder="1"/>
    <xf numFmtId="164" fontId="14" fillId="0" borderId="35" xfId="1" applyNumberFormat="1" applyFont="1" applyBorder="1"/>
    <xf numFmtId="44" fontId="14" fillId="0" borderId="35" xfId="1" applyFont="1" applyBorder="1"/>
    <xf numFmtId="44" fontId="14" fillId="2" borderId="36" xfId="1" applyFont="1" applyFill="1" applyBorder="1"/>
    <xf numFmtId="44" fontId="14" fillId="0" borderId="34" xfId="1" applyFont="1" applyBorder="1"/>
    <xf numFmtId="44" fontId="14" fillId="2" borderId="17" xfId="1" applyFont="1" applyFill="1" applyBorder="1"/>
    <xf numFmtId="0" fontId="3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37" xfId="0" applyBorder="1"/>
    <xf numFmtId="0" fontId="0" fillId="0" borderId="38" xfId="0" applyBorder="1"/>
    <xf numFmtId="0" fontId="0" fillId="2" borderId="39" xfId="0" applyFill="1" applyBorder="1"/>
    <xf numFmtId="0" fontId="0" fillId="0" borderId="40" xfId="0" applyBorder="1"/>
    <xf numFmtId="0" fontId="0" fillId="2" borderId="41" xfId="0" applyFill="1" applyBorder="1"/>
    <xf numFmtId="0" fontId="0" fillId="0" borderId="39" xfId="0" applyBorder="1"/>
    <xf numFmtId="0" fontId="0" fillId="2" borderId="37" xfId="0" applyFill="1" applyBorder="1"/>
    <xf numFmtId="0" fontId="0" fillId="0" borderId="42" xfId="0" applyBorder="1"/>
    <xf numFmtId="0" fontId="0" fillId="0" borderId="43" xfId="0" applyBorder="1"/>
    <xf numFmtId="0" fontId="0" fillId="0" borderId="17" xfId="0" applyBorder="1"/>
    <xf numFmtId="0" fontId="0" fillId="0" borderId="33" xfId="0" applyBorder="1"/>
    <xf numFmtId="0" fontId="0" fillId="2" borderId="34" xfId="0" applyFill="1" applyBorder="1"/>
    <xf numFmtId="0" fontId="0" fillId="0" borderId="35" xfId="0" applyBorder="1"/>
    <xf numFmtId="0" fontId="0" fillId="2" borderId="36" xfId="0" applyFill="1" applyBorder="1"/>
    <xf numFmtId="0" fontId="0" fillId="0" borderId="34" xfId="0" applyBorder="1"/>
    <xf numFmtId="0" fontId="0" fillId="2" borderId="17" xfId="0" applyFill="1" applyBorder="1"/>
    <xf numFmtId="164" fontId="0" fillId="2" borderId="17" xfId="0" applyNumberFormat="1" applyFill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1" xfId="0" applyFont="1" applyBorder="1"/>
    <xf numFmtId="0" fontId="11" fillId="0" borderId="12" xfId="0" applyFont="1" applyBorder="1"/>
    <xf numFmtId="0" fontId="0" fillId="0" borderId="45" xfId="0" applyBorder="1"/>
    <xf numFmtId="0" fontId="3" fillId="0" borderId="46" xfId="0" applyFont="1" applyBorder="1"/>
    <xf numFmtId="0" fontId="11" fillId="0" borderId="37" xfId="0" applyFont="1" applyBorder="1"/>
    <xf numFmtId="0" fontId="4" fillId="0" borderId="35" xfId="0" applyFont="1" applyBorder="1"/>
    <xf numFmtId="0" fontId="3" fillId="0" borderId="29" xfId="0" applyFont="1" applyBorder="1"/>
    <xf numFmtId="0" fontId="11" fillId="0" borderId="25" xfId="0" applyFont="1" applyBorder="1"/>
    <xf numFmtId="0" fontId="3" fillId="2" borderId="36" xfId="0" applyFont="1" applyFill="1" applyBorder="1"/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/>
    <xf numFmtId="0" fontId="3" fillId="0" borderId="12" xfId="0" applyFont="1" applyBorder="1"/>
    <xf numFmtId="0" fontId="3" fillId="2" borderId="51" xfId="0" applyFont="1" applyFill="1" applyBorder="1"/>
    <xf numFmtId="0" fontId="11" fillId="0" borderId="17" xfId="0" applyFont="1" applyBorder="1"/>
    <xf numFmtId="44" fontId="3" fillId="2" borderId="52" xfId="1" applyFont="1" applyFill="1" applyBorder="1"/>
    <xf numFmtId="0" fontId="3" fillId="0" borderId="53" xfId="0" applyFont="1" applyBorder="1"/>
    <xf numFmtId="0" fontId="11" fillId="0" borderId="11" xfId="0" applyFont="1" applyBorder="1"/>
    <xf numFmtId="44" fontId="3" fillId="2" borderId="54" xfId="1" applyFont="1" applyFill="1" applyBorder="1"/>
    <xf numFmtId="44" fontId="0" fillId="2" borderId="34" xfId="1" applyFont="1" applyFill="1" applyBorder="1"/>
    <xf numFmtId="0" fontId="11" fillId="0" borderId="21" xfId="0" applyFont="1" applyBorder="1"/>
    <xf numFmtId="0" fontId="11" fillId="0" borderId="46" xfId="0" applyFont="1" applyBorder="1"/>
    <xf numFmtId="0" fontId="0" fillId="0" borderId="37" xfId="0" applyBorder="1" applyAlignment="1">
      <alignment horizontal="center"/>
    </xf>
    <xf numFmtId="0" fontId="11" fillId="0" borderId="53" xfId="0" applyFont="1" applyBorder="1"/>
    <xf numFmtId="44" fontId="14" fillId="2" borderId="39" xfId="1" applyFont="1" applyFill="1" applyBorder="1"/>
    <xf numFmtId="44" fontId="14" fillId="0" borderId="40" xfId="1" applyFont="1" applyBorder="1"/>
    <xf numFmtId="44" fontId="14" fillId="2" borderId="25" xfId="1" applyFont="1" applyFill="1" applyBorder="1"/>
    <xf numFmtId="44" fontId="15" fillId="2" borderId="44" xfId="1" applyFont="1" applyFill="1" applyBorder="1"/>
    <xf numFmtId="164" fontId="15" fillId="0" borderId="19" xfId="1" applyNumberFormat="1" applyFont="1" applyBorder="1"/>
    <xf numFmtId="44" fontId="15" fillId="0" borderId="19" xfId="1" applyFont="1" applyBorder="1"/>
    <xf numFmtId="44" fontId="15" fillId="2" borderId="20" xfId="1" applyFont="1" applyFill="1" applyBorder="1"/>
    <xf numFmtId="44" fontId="15" fillId="0" borderId="18" xfId="1" applyFont="1" applyBorder="1"/>
    <xf numFmtId="44" fontId="15" fillId="2" borderId="12" xfId="1" applyFont="1" applyFill="1" applyBorder="1"/>
    <xf numFmtId="0" fontId="3" fillId="0" borderId="35" xfId="0" applyFont="1" applyBorder="1"/>
    <xf numFmtId="44" fontId="3" fillId="2" borderId="12" xfId="1" applyFont="1" applyFill="1" applyBorder="1"/>
    <xf numFmtId="44" fontId="14" fillId="2" borderId="37" xfId="1" applyFont="1" applyFill="1" applyBorder="1"/>
    <xf numFmtId="44" fontId="3" fillId="2" borderId="6" xfId="1" applyFont="1" applyFill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R26" sqref="R26"/>
    </sheetView>
  </sheetViews>
  <sheetFormatPr defaultRowHeight="15" x14ac:dyDescent="0.25"/>
  <cols>
    <col min="1" max="1" width="3.140625" customWidth="1"/>
    <col min="2" max="2" width="27.85546875" customWidth="1"/>
    <col min="3" max="3" width="12" customWidth="1"/>
    <col min="4" max="4" width="10.5703125" customWidth="1"/>
    <col min="5" max="5" width="9.7109375" customWidth="1"/>
    <col min="6" max="6" width="11.7109375" customWidth="1"/>
    <col min="7" max="7" width="10.28515625" customWidth="1"/>
    <col min="8" max="8" width="10.140625" customWidth="1"/>
    <col min="9" max="9" width="8.85546875" customWidth="1"/>
    <col min="10" max="10" width="10.85546875" customWidth="1"/>
    <col min="11" max="12" width="11.140625" customWidth="1"/>
  </cols>
  <sheetData>
    <row r="1" spans="1:12" ht="15" customHeight="1" x14ac:dyDescent="0.25">
      <c r="A1" s="1"/>
      <c r="B1" s="2"/>
      <c r="C1" s="3" t="s">
        <v>0</v>
      </c>
      <c r="D1" s="4"/>
      <c r="E1" s="4"/>
      <c r="F1" s="4"/>
      <c r="G1" s="5"/>
      <c r="H1" s="6" t="s">
        <v>1</v>
      </c>
      <c r="I1" s="7"/>
      <c r="J1" s="7"/>
      <c r="K1" s="8"/>
      <c r="L1" s="9" t="s">
        <v>39</v>
      </c>
    </row>
    <row r="2" spans="1:12" ht="15" customHeight="1" x14ac:dyDescent="0.25">
      <c r="A2" s="10"/>
      <c r="B2" s="11"/>
      <c r="C2" s="12" t="s">
        <v>2</v>
      </c>
      <c r="D2" s="13"/>
      <c r="E2" s="13"/>
      <c r="F2" s="13"/>
      <c r="G2" s="14"/>
      <c r="H2" s="15"/>
      <c r="I2" s="16"/>
      <c r="J2" s="16"/>
      <c r="K2" s="17"/>
      <c r="L2" s="18"/>
    </row>
    <row r="3" spans="1:12" ht="15" customHeight="1" x14ac:dyDescent="0.25">
      <c r="A3" s="10"/>
      <c r="B3" s="11"/>
      <c r="C3" s="12" t="s">
        <v>3</v>
      </c>
      <c r="D3" s="13"/>
      <c r="E3" s="13"/>
      <c r="F3" s="13"/>
      <c r="G3" s="14"/>
      <c r="H3" s="15" t="s">
        <v>40</v>
      </c>
      <c r="I3" s="16"/>
      <c r="J3" s="16"/>
      <c r="K3" s="17"/>
      <c r="L3" s="19">
        <v>42856</v>
      </c>
    </row>
    <row r="4" spans="1:12" ht="15.75" customHeight="1" thickBot="1" x14ac:dyDescent="0.3">
      <c r="A4" s="20" t="s">
        <v>4</v>
      </c>
      <c r="B4" s="21"/>
      <c r="C4" s="12" t="s">
        <v>5</v>
      </c>
      <c r="D4" s="13"/>
      <c r="E4" s="13"/>
      <c r="F4" s="13"/>
      <c r="G4" s="14"/>
      <c r="H4" s="34"/>
      <c r="I4" s="22"/>
      <c r="J4" s="22"/>
      <c r="K4" s="23"/>
      <c r="L4" s="24"/>
    </row>
    <row r="5" spans="1:12" ht="15" customHeight="1" x14ac:dyDescent="0.25">
      <c r="A5" s="20"/>
      <c r="B5" s="21"/>
      <c r="C5" s="12" t="s">
        <v>6</v>
      </c>
      <c r="D5" s="13"/>
      <c r="E5" s="13"/>
      <c r="F5" s="13"/>
      <c r="G5" s="14"/>
      <c r="H5" s="25" t="s">
        <v>7</v>
      </c>
      <c r="I5" s="26"/>
      <c r="J5" s="27" t="s">
        <v>8</v>
      </c>
      <c r="K5" s="8"/>
      <c r="L5" s="28"/>
    </row>
    <row r="6" spans="1:12" ht="15.75" thickBot="1" x14ac:dyDescent="0.3">
      <c r="A6" s="10"/>
      <c r="B6" s="11"/>
      <c r="C6" s="29" t="s">
        <v>9</v>
      </c>
      <c r="D6" s="30"/>
      <c r="E6" s="30"/>
      <c r="F6" s="30"/>
      <c r="G6" s="31"/>
      <c r="H6" s="32" t="s">
        <v>10</v>
      </c>
      <c r="I6" s="33"/>
      <c r="J6" s="34"/>
      <c r="K6" s="23"/>
      <c r="L6" s="35"/>
    </row>
    <row r="7" spans="1:12" ht="15.75" thickBo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36"/>
    </row>
    <row r="8" spans="1:12" ht="15.75" thickBot="1" x14ac:dyDescent="0.3">
      <c r="A8" s="37" t="s">
        <v>11</v>
      </c>
      <c r="B8" s="38" t="s">
        <v>12</v>
      </c>
      <c r="C8" s="39" t="s">
        <v>13</v>
      </c>
      <c r="D8" s="40"/>
      <c r="E8" s="40"/>
      <c r="F8" s="41"/>
      <c r="G8" s="42" t="s">
        <v>14</v>
      </c>
      <c r="H8" s="43"/>
      <c r="I8" s="43"/>
      <c r="J8" s="43"/>
      <c r="K8" s="43"/>
      <c r="L8" s="44" t="s">
        <v>15</v>
      </c>
    </row>
    <row r="9" spans="1:12" x14ac:dyDescent="0.25">
      <c r="A9" s="45"/>
      <c r="B9" s="46"/>
      <c r="C9" s="47" t="s">
        <v>16</v>
      </c>
      <c r="D9" s="48" t="s">
        <v>17</v>
      </c>
      <c r="E9" s="49" t="s">
        <v>18</v>
      </c>
      <c r="F9" s="50" t="s">
        <v>19</v>
      </c>
      <c r="G9" s="51" t="s">
        <v>20</v>
      </c>
      <c r="H9" s="52" t="s">
        <v>21</v>
      </c>
      <c r="I9" s="53" t="s">
        <v>22</v>
      </c>
      <c r="J9" s="52" t="s">
        <v>41</v>
      </c>
      <c r="K9" s="54" t="s">
        <v>23</v>
      </c>
      <c r="L9" s="55" t="s">
        <v>24</v>
      </c>
    </row>
    <row r="10" spans="1:12" ht="15.75" thickBot="1" x14ac:dyDescent="0.3">
      <c r="A10" s="56"/>
      <c r="B10" s="46"/>
      <c r="C10" s="57"/>
      <c r="D10" s="58"/>
      <c r="E10" s="59"/>
      <c r="F10" s="60"/>
      <c r="G10" s="61"/>
      <c r="H10" s="62" t="s">
        <v>25</v>
      </c>
      <c r="I10" s="63"/>
      <c r="J10" s="64" t="s">
        <v>42</v>
      </c>
      <c r="K10" s="65" t="s">
        <v>14</v>
      </c>
      <c r="L10" s="66"/>
    </row>
    <row r="11" spans="1:12" x14ac:dyDescent="0.25">
      <c r="A11" s="67">
        <v>1</v>
      </c>
      <c r="B11" s="125" t="s">
        <v>26</v>
      </c>
      <c r="C11" s="68">
        <v>4482.78</v>
      </c>
      <c r="D11" s="69">
        <f>C11*40%</f>
        <v>1793.1120000000001</v>
      </c>
      <c r="E11" s="70">
        <v>0</v>
      </c>
      <c r="F11" s="71">
        <f>SUM(C11:E11)</f>
        <v>6275.8919999999998</v>
      </c>
      <c r="G11" s="72">
        <v>608.44000000000005</v>
      </c>
      <c r="H11" s="70">
        <v>530.55999999999995</v>
      </c>
      <c r="I11" s="70">
        <v>689.19</v>
      </c>
      <c r="J11" s="70">
        <f>(C11+D11)/30</f>
        <v>209.19639999999998</v>
      </c>
      <c r="K11" s="71">
        <f>SUM(G11:J11)</f>
        <v>2037.3864000000001</v>
      </c>
      <c r="L11" s="73">
        <f>F11-K11</f>
        <v>4238.5055999999995</v>
      </c>
    </row>
    <row r="12" spans="1:12" x14ac:dyDescent="0.25">
      <c r="A12" s="74">
        <v>2</v>
      </c>
      <c r="B12" s="126" t="s">
        <v>27</v>
      </c>
      <c r="C12" s="76">
        <v>4026</v>
      </c>
      <c r="D12" s="77">
        <v>0</v>
      </c>
      <c r="E12" s="78">
        <v>610.99</v>
      </c>
      <c r="F12" s="79">
        <f>SUM(C12:E12)</f>
        <v>4636.99</v>
      </c>
      <c r="G12" s="80">
        <f>F12*11%</f>
        <v>510.06889999999999</v>
      </c>
      <c r="H12" s="78">
        <v>100.88</v>
      </c>
      <c r="I12" s="78">
        <v>249.77</v>
      </c>
      <c r="J12" s="78">
        <f>C12/30</f>
        <v>134.19999999999999</v>
      </c>
      <c r="K12" s="79">
        <f>SUM(G12:J12)</f>
        <v>994.91889999999989</v>
      </c>
      <c r="L12" s="81">
        <f>F12-K12-C25</f>
        <v>2929.4111000000003</v>
      </c>
    </row>
    <row r="13" spans="1:12" x14ac:dyDescent="0.25">
      <c r="A13" s="74">
        <v>3</v>
      </c>
      <c r="B13" s="126" t="s">
        <v>28</v>
      </c>
      <c r="C13" s="76">
        <v>1483.81</v>
      </c>
      <c r="D13" s="77">
        <f>C13*21%</f>
        <v>311.6001</v>
      </c>
      <c r="E13" s="78">
        <v>0</v>
      </c>
      <c r="F13" s="79">
        <f>SUM(C13:E13)</f>
        <v>1795.4101000000001</v>
      </c>
      <c r="G13" s="80">
        <f>F13*9%</f>
        <v>161.58690899999999</v>
      </c>
      <c r="H13" s="78">
        <v>66.05</v>
      </c>
      <c r="I13" s="78">
        <v>0</v>
      </c>
      <c r="J13" s="78">
        <f>(C13+D13)/30</f>
        <v>59.847003333333333</v>
      </c>
      <c r="K13" s="79">
        <f>SUM(G13:J13)</f>
        <v>287.48391233333336</v>
      </c>
      <c r="L13" s="81">
        <f>F13-K13</f>
        <v>1507.9261876666667</v>
      </c>
    </row>
    <row r="14" spans="1:12" x14ac:dyDescent="0.25">
      <c r="A14" s="74">
        <v>5</v>
      </c>
      <c r="B14" s="126" t="s">
        <v>29</v>
      </c>
      <c r="C14" s="76">
        <v>1439.12</v>
      </c>
      <c r="D14" s="77">
        <f>C14*6%</f>
        <v>86.347199999999987</v>
      </c>
      <c r="E14" s="78">
        <v>243.96</v>
      </c>
      <c r="F14" s="79">
        <f>C14+D14+E14</f>
        <v>1769.4271999999999</v>
      </c>
      <c r="G14" s="80">
        <f>F14*9%</f>
        <v>159.24844799999997</v>
      </c>
      <c r="H14" s="78">
        <v>40.64</v>
      </c>
      <c r="I14" s="78">
        <v>0</v>
      </c>
      <c r="J14" s="78">
        <f>(C14+D14)/30</f>
        <v>50.848906666666657</v>
      </c>
      <c r="K14" s="79">
        <f t="shared" ref="K14:K19" si="0">G14+H14+I14+J14</f>
        <v>250.73735466666665</v>
      </c>
      <c r="L14" s="81">
        <f>F14-K14-86.34</f>
        <v>1432.3498453333334</v>
      </c>
    </row>
    <row r="15" spans="1:12" x14ac:dyDescent="0.25">
      <c r="A15" s="82">
        <v>6</v>
      </c>
      <c r="B15" s="126" t="s">
        <v>30</v>
      </c>
      <c r="C15" s="76">
        <v>2009.49</v>
      </c>
      <c r="D15" s="77">
        <f>C15*5%</f>
        <v>100.47450000000001</v>
      </c>
      <c r="E15" s="78">
        <v>60.99</v>
      </c>
      <c r="F15" s="79">
        <f>(C15+D15+E15)</f>
        <v>2170.9544999999998</v>
      </c>
      <c r="G15" s="80">
        <f>F15*9%</f>
        <v>195.38590499999998</v>
      </c>
      <c r="H15" s="78">
        <v>40.64</v>
      </c>
      <c r="I15" s="78">
        <v>5.37</v>
      </c>
      <c r="J15" s="78">
        <f>(C15+D15)/30</f>
        <v>70.332149999999999</v>
      </c>
      <c r="K15" s="79">
        <f t="shared" si="0"/>
        <v>311.72805499999998</v>
      </c>
      <c r="L15" s="81">
        <f>F15-K15+C29+C32</f>
        <v>2071.2264449999998</v>
      </c>
    </row>
    <row r="16" spans="1:12" x14ac:dyDescent="0.25">
      <c r="A16" s="83">
        <v>7</v>
      </c>
      <c r="B16" s="126" t="s">
        <v>35</v>
      </c>
      <c r="C16" s="76">
        <v>2131.4</v>
      </c>
      <c r="D16" s="78">
        <v>0</v>
      </c>
      <c r="E16" s="78">
        <v>0</v>
      </c>
      <c r="F16" s="79">
        <f>(C16+D16+E16)</f>
        <v>2131.4</v>
      </c>
      <c r="G16" s="80">
        <f>F16*0.09</f>
        <v>191.82599999999999</v>
      </c>
      <c r="H16" s="78">
        <v>0</v>
      </c>
      <c r="I16" s="78">
        <v>2.67</v>
      </c>
      <c r="J16" s="78">
        <v>0</v>
      </c>
      <c r="K16" s="79">
        <f t="shared" si="0"/>
        <v>194.49599999999998</v>
      </c>
      <c r="L16" s="81">
        <f>F16-K16</f>
        <v>1936.904</v>
      </c>
    </row>
    <row r="17" spans="1:12" x14ac:dyDescent="0.25">
      <c r="A17" s="83">
        <v>8</v>
      </c>
      <c r="B17" s="126" t="s">
        <v>36</v>
      </c>
      <c r="C17" s="76">
        <v>2344.54</v>
      </c>
      <c r="D17" s="78">
        <v>0</v>
      </c>
      <c r="E17" s="78">
        <v>0</v>
      </c>
      <c r="F17" s="79">
        <f>(C17+D17+E17)</f>
        <v>2344.54</v>
      </c>
      <c r="G17" s="80">
        <f>F17*0.09</f>
        <v>211.0086</v>
      </c>
      <c r="H17" s="78">
        <v>0</v>
      </c>
      <c r="I17" s="78">
        <v>17.22</v>
      </c>
      <c r="J17" s="78">
        <v>0</v>
      </c>
      <c r="K17" s="79">
        <f t="shared" si="0"/>
        <v>228.2286</v>
      </c>
      <c r="L17" s="81">
        <f>F17-K17+C33</f>
        <v>2328.3114</v>
      </c>
    </row>
    <row r="18" spans="1:12" x14ac:dyDescent="0.25">
      <c r="A18" s="74">
        <v>9</v>
      </c>
      <c r="B18" s="126" t="s">
        <v>37</v>
      </c>
      <c r="C18" s="76">
        <v>1875.63</v>
      </c>
      <c r="D18" s="78">
        <v>0</v>
      </c>
      <c r="E18" s="78">
        <v>0</v>
      </c>
      <c r="F18" s="79">
        <f>(C18+D18+E18)</f>
        <v>1875.63</v>
      </c>
      <c r="G18" s="80">
        <f>F18*0.09</f>
        <v>168.80670000000001</v>
      </c>
      <c r="H18" s="78">
        <v>0</v>
      </c>
      <c r="I18" s="78">
        <v>0</v>
      </c>
      <c r="J18" s="78">
        <v>0</v>
      </c>
      <c r="K18" s="79">
        <f t="shared" si="0"/>
        <v>168.80670000000001</v>
      </c>
      <c r="L18" s="81">
        <f>F18-K18</f>
        <v>1706.8233</v>
      </c>
    </row>
    <row r="19" spans="1:12" ht="15.75" thickBot="1" x14ac:dyDescent="0.3">
      <c r="A19" s="127">
        <v>10</v>
      </c>
      <c r="B19" s="128" t="s">
        <v>38</v>
      </c>
      <c r="C19" s="129">
        <v>2397.83</v>
      </c>
      <c r="D19" s="130">
        <v>0</v>
      </c>
      <c r="E19" s="130">
        <v>0</v>
      </c>
      <c r="F19" s="79">
        <f>(C19+D19+E19)</f>
        <v>2397.83</v>
      </c>
      <c r="G19" s="80">
        <f>F19*0.09</f>
        <v>215.8047</v>
      </c>
      <c r="H19" s="130">
        <v>0</v>
      </c>
      <c r="I19" s="130">
        <v>20.85</v>
      </c>
      <c r="J19" s="130">
        <v>0</v>
      </c>
      <c r="K19" s="79">
        <f t="shared" si="0"/>
        <v>236.65469999999999</v>
      </c>
      <c r="L19" s="131">
        <f>F19-K19</f>
        <v>2161.1752999999999</v>
      </c>
    </row>
    <row r="20" spans="1:12" x14ac:dyDescent="0.25">
      <c r="A20" s="91"/>
      <c r="B20" s="92"/>
      <c r="C20" s="132">
        <f>SUM(C11:C19)</f>
        <v>22190.6</v>
      </c>
      <c r="D20" s="133">
        <f>SUM(D11:D19)</f>
        <v>2291.5338000000002</v>
      </c>
      <c r="E20" s="134">
        <f t="shared" ref="E20:L20" si="1">SUM(E11:E19)</f>
        <v>915.94</v>
      </c>
      <c r="F20" s="135">
        <f t="shared" si="1"/>
        <v>25398.073799999998</v>
      </c>
      <c r="G20" s="136">
        <f t="shared" si="1"/>
        <v>2422.1761620000002</v>
      </c>
      <c r="H20" s="134">
        <f t="shared" si="1"/>
        <v>778.76999999999987</v>
      </c>
      <c r="I20" s="134">
        <f t="shared" si="1"/>
        <v>985.07</v>
      </c>
      <c r="J20" s="134">
        <f t="shared" si="1"/>
        <v>524.42445999999995</v>
      </c>
      <c r="K20" s="135">
        <f t="shared" si="1"/>
        <v>4710.4406220000001</v>
      </c>
      <c r="L20" s="137">
        <f t="shared" si="1"/>
        <v>20312.633178</v>
      </c>
    </row>
    <row r="21" spans="1:12" x14ac:dyDescent="0.25">
      <c r="A21" s="93"/>
      <c r="B21" s="94"/>
      <c r="C21" s="95"/>
      <c r="D21" s="96"/>
      <c r="E21" s="96"/>
      <c r="F21" s="97"/>
      <c r="G21" s="98"/>
      <c r="H21" s="96"/>
      <c r="I21" s="96"/>
      <c r="J21" s="96"/>
      <c r="K21" s="97"/>
      <c r="L21" s="100"/>
    </row>
    <row r="22" spans="1:12" ht="15.75" thickBot="1" x14ac:dyDescent="0.3">
      <c r="A22" s="93"/>
      <c r="B22" s="94"/>
      <c r="C22" s="95"/>
      <c r="D22" s="96"/>
      <c r="E22" s="96"/>
      <c r="F22" s="97"/>
      <c r="G22" s="98"/>
      <c r="H22" s="96"/>
      <c r="I22" s="96"/>
      <c r="J22" s="96"/>
      <c r="K22" s="97"/>
      <c r="L22" s="99"/>
    </row>
    <row r="23" spans="1:12" ht="15.75" thickBot="1" x14ac:dyDescent="0.3">
      <c r="A23" s="101" t="s">
        <v>31</v>
      </c>
      <c r="B23" s="102"/>
      <c r="C23" s="103"/>
      <c r="D23" s="96"/>
      <c r="E23" s="138" t="s">
        <v>43</v>
      </c>
      <c r="F23" s="97"/>
      <c r="G23" s="98"/>
      <c r="H23" s="96"/>
      <c r="I23" s="96"/>
      <c r="J23" s="96"/>
      <c r="K23" s="97"/>
      <c r="L23" s="99"/>
    </row>
    <row r="24" spans="1:12" x14ac:dyDescent="0.25">
      <c r="A24" s="104"/>
      <c r="B24" s="105"/>
      <c r="C24" s="139"/>
      <c r="D24" s="106"/>
      <c r="E24" s="96"/>
      <c r="F24" s="97"/>
      <c r="G24" s="98"/>
      <c r="H24" s="96"/>
      <c r="I24" s="96"/>
      <c r="J24" s="96"/>
      <c r="K24" s="97"/>
      <c r="L24" s="99"/>
    </row>
    <row r="25" spans="1:12" ht="15.75" thickBot="1" x14ac:dyDescent="0.3">
      <c r="A25" s="107">
        <v>1</v>
      </c>
      <c r="B25" s="108" t="s">
        <v>32</v>
      </c>
      <c r="C25" s="140">
        <v>712.66</v>
      </c>
      <c r="D25" s="106"/>
      <c r="E25" s="96"/>
      <c r="F25" s="97"/>
      <c r="G25" s="98"/>
      <c r="H25" s="96"/>
      <c r="I25" s="96"/>
      <c r="J25" s="109"/>
      <c r="K25" s="97"/>
      <c r="L25" s="99"/>
    </row>
    <row r="26" spans="1:12" ht="15.75" thickBot="1" x14ac:dyDescent="0.3">
      <c r="A26" s="110"/>
      <c r="B26" s="111"/>
      <c r="C26" s="141"/>
      <c r="D26" s="106"/>
      <c r="E26" s="96"/>
      <c r="F26" s="112" t="s">
        <v>44</v>
      </c>
      <c r="G26" s="98"/>
      <c r="H26" s="96"/>
      <c r="I26" s="96"/>
      <c r="J26" s="96"/>
      <c r="K26" s="97"/>
      <c r="L26" s="99"/>
    </row>
    <row r="27" spans="1:12" ht="15.75" thickBot="1" x14ac:dyDescent="0.3">
      <c r="A27" s="113" t="s">
        <v>33</v>
      </c>
      <c r="B27" s="114"/>
      <c r="C27" s="115"/>
      <c r="D27" s="96"/>
      <c r="E27" s="96"/>
      <c r="F27" s="97"/>
      <c r="G27" s="98"/>
      <c r="H27" s="96"/>
      <c r="I27" s="96"/>
      <c r="J27" s="96"/>
      <c r="K27" s="97"/>
      <c r="L27" s="99"/>
    </row>
    <row r="28" spans="1:12" x14ac:dyDescent="0.25">
      <c r="A28" s="116"/>
      <c r="B28" s="117"/>
      <c r="C28" s="118"/>
      <c r="D28" s="96"/>
      <c r="E28" s="96"/>
      <c r="F28" s="97"/>
      <c r="G28" s="98"/>
      <c r="H28" s="96"/>
      <c r="I28" s="96"/>
      <c r="J28" s="96"/>
      <c r="K28" s="97"/>
      <c r="L28" s="99"/>
    </row>
    <row r="29" spans="1:12" x14ac:dyDescent="0.25">
      <c r="A29" s="107"/>
      <c r="B29" s="119"/>
      <c r="C29" s="120"/>
      <c r="D29" s="96"/>
      <c r="E29" s="96"/>
      <c r="F29" s="97"/>
      <c r="G29" s="98"/>
      <c r="H29" s="96"/>
      <c r="I29" s="96"/>
      <c r="J29" s="96"/>
      <c r="K29" s="97"/>
      <c r="L29" s="99"/>
    </row>
    <row r="30" spans="1:12" ht="15.75" thickBot="1" x14ac:dyDescent="0.3">
      <c r="A30" s="121"/>
      <c r="B30" s="122"/>
      <c r="C30" s="123"/>
      <c r="D30" s="96"/>
      <c r="E30" s="96"/>
      <c r="F30" s="97"/>
      <c r="G30" s="98"/>
      <c r="H30" s="96"/>
      <c r="I30" s="96"/>
      <c r="J30" s="96"/>
      <c r="K30" s="97"/>
      <c r="L30" s="99"/>
    </row>
    <row r="31" spans="1:12" ht="15.75" thickBot="1" x14ac:dyDescent="0.3">
      <c r="A31" s="113" t="s">
        <v>34</v>
      </c>
      <c r="B31" s="114"/>
      <c r="C31" s="115"/>
      <c r="D31" s="96"/>
      <c r="E31" s="96"/>
      <c r="F31" s="97"/>
      <c r="G31" s="98"/>
      <c r="H31" s="96"/>
      <c r="I31" s="96"/>
      <c r="J31" s="96"/>
      <c r="K31" s="97"/>
      <c r="L31" s="99"/>
    </row>
    <row r="32" spans="1:12" x14ac:dyDescent="0.25">
      <c r="A32" s="93">
        <v>1</v>
      </c>
      <c r="B32" s="75" t="s">
        <v>30</v>
      </c>
      <c r="C32" s="124">
        <v>212</v>
      </c>
      <c r="D32" s="96"/>
      <c r="E32" s="96"/>
      <c r="F32" s="97"/>
      <c r="G32" s="98"/>
      <c r="H32" s="96"/>
      <c r="I32" s="96"/>
      <c r="J32" s="96"/>
      <c r="K32" s="97"/>
      <c r="L32" s="99"/>
    </row>
    <row r="33" spans="1:12" x14ac:dyDescent="0.25">
      <c r="A33" s="93">
        <v>2</v>
      </c>
      <c r="B33" s="126" t="s">
        <v>36</v>
      </c>
      <c r="C33" s="124">
        <v>212</v>
      </c>
      <c r="D33" s="96"/>
      <c r="E33" s="96"/>
      <c r="F33" s="97"/>
      <c r="G33" s="98"/>
      <c r="H33" s="96"/>
      <c r="I33" s="96"/>
      <c r="J33" s="96"/>
      <c r="K33" s="97"/>
      <c r="L33" s="99"/>
    </row>
    <row r="34" spans="1:12" x14ac:dyDescent="0.25">
      <c r="A34" s="93"/>
      <c r="B34" s="94"/>
      <c r="C34" s="95"/>
      <c r="D34" s="96"/>
      <c r="E34" s="96"/>
      <c r="F34" s="97"/>
      <c r="G34" s="98"/>
      <c r="H34" s="96"/>
      <c r="I34" s="96"/>
      <c r="J34" s="96"/>
      <c r="K34" s="97"/>
      <c r="L34" s="99"/>
    </row>
    <row r="35" spans="1:12" ht="15.75" thickBot="1" x14ac:dyDescent="0.3">
      <c r="A35" s="84"/>
      <c r="B35" s="85"/>
      <c r="C35" s="86"/>
      <c r="D35" s="87"/>
      <c r="E35" s="87"/>
      <c r="F35" s="88"/>
      <c r="G35" s="89"/>
      <c r="H35" s="87"/>
      <c r="I35" s="87"/>
      <c r="J35" s="87"/>
      <c r="K35" s="88"/>
      <c r="L35" s="90"/>
    </row>
  </sheetData>
  <mergeCells count="24">
    <mergeCell ref="G9:G10"/>
    <mergeCell ref="I9:I10"/>
    <mergeCell ref="A23:C23"/>
    <mergeCell ref="A27:C27"/>
    <mergeCell ref="A31:C31"/>
    <mergeCell ref="C6:G6"/>
    <mergeCell ref="H6:I6"/>
    <mergeCell ref="A8:A10"/>
    <mergeCell ref="B8:B10"/>
    <mergeCell ref="C8:F8"/>
    <mergeCell ref="G8:K8"/>
    <mergeCell ref="C9:C10"/>
    <mergeCell ref="D9:D10"/>
    <mergeCell ref="E9:E10"/>
    <mergeCell ref="F9:F10"/>
    <mergeCell ref="C1:G1"/>
    <mergeCell ref="L1:L2"/>
    <mergeCell ref="C2:G2"/>
    <mergeCell ref="C3:G3"/>
    <mergeCell ref="L3:L4"/>
    <mergeCell ref="A4:B5"/>
    <mergeCell ref="C4:G4"/>
    <mergeCell ref="C5:G5"/>
    <mergeCell ref="H5:I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ANDREZA01</dc:creator>
  <cp:lastModifiedBy>ANDREZA01</cp:lastModifiedBy>
  <dcterms:created xsi:type="dcterms:W3CDTF">2017-09-19T12:38:07Z</dcterms:created>
  <dcterms:modified xsi:type="dcterms:W3CDTF">2017-09-19T12:56:58Z</dcterms:modified>
</cp:coreProperties>
</file>